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\Desktop\"/>
    </mc:Choice>
  </mc:AlternateContent>
  <bookViews>
    <workbookView xWindow="0" yWindow="0" windowWidth="17880" windowHeight="6660"/>
  </bookViews>
  <sheets>
    <sheet name="Week 1" sheetId="1" r:id="rId1"/>
    <sheet name="Week 2" sheetId="2" r:id="rId2"/>
    <sheet name="Week 3" sheetId="3" r:id="rId3"/>
    <sheet name="Week 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B6" i="3"/>
  <c r="B6" i="2"/>
  <c r="F2" i="1" l="1"/>
  <c r="B7" i="4" l="1"/>
  <c r="A7" i="4"/>
  <c r="A8" i="4" s="1"/>
  <c r="A9" i="4" s="1"/>
  <c r="A10" i="4" s="1"/>
  <c r="A11" i="4" s="1"/>
  <c r="A12" i="4" s="1"/>
  <c r="F6" i="4"/>
  <c r="C6" i="4"/>
  <c r="H4" i="4"/>
  <c r="G4" i="4"/>
  <c r="I4" i="4" s="1"/>
  <c r="J3" i="4"/>
  <c r="I3" i="4"/>
  <c r="I2" i="4"/>
  <c r="J2" i="4" s="1"/>
  <c r="E2" i="4"/>
  <c r="F6" i="2"/>
  <c r="G6" i="1"/>
  <c r="G9" i="1"/>
  <c r="F6" i="3"/>
  <c r="B7" i="3"/>
  <c r="A7" i="3"/>
  <c r="A8" i="3" s="1"/>
  <c r="A9" i="3" s="1"/>
  <c r="A10" i="3" s="1"/>
  <c r="A11" i="3" s="1"/>
  <c r="A12" i="3" s="1"/>
  <c r="C6" i="3"/>
  <c r="H4" i="3"/>
  <c r="G4" i="3"/>
  <c r="I4" i="3" s="1"/>
  <c r="J3" i="3"/>
  <c r="I3" i="3"/>
  <c r="I2" i="3"/>
  <c r="J2" i="3" s="1"/>
  <c r="E2" i="3"/>
  <c r="B7" i="2"/>
  <c r="A7" i="2"/>
  <c r="A8" i="2" s="1"/>
  <c r="A9" i="2" s="1"/>
  <c r="A10" i="2" s="1"/>
  <c r="A11" i="2" s="1"/>
  <c r="A12" i="2" s="1"/>
  <c r="C6" i="2"/>
  <c r="H4" i="2"/>
  <c r="G4" i="2"/>
  <c r="I4" i="2" s="1"/>
  <c r="I3" i="2"/>
  <c r="J3" i="2" s="1"/>
  <c r="I2" i="2"/>
  <c r="J2" i="2" s="1"/>
  <c r="E2" i="2"/>
  <c r="E2" i="1"/>
  <c r="F6" i="1"/>
  <c r="B7" i="1"/>
  <c r="B8" i="1" s="1"/>
  <c r="B9" i="1" s="1"/>
  <c r="B10" i="1" s="1"/>
  <c r="B11" i="1" s="1"/>
  <c r="B12" i="1" s="1"/>
  <c r="B13" i="1" s="1"/>
  <c r="C13" i="1" s="1"/>
  <c r="C6" i="1"/>
  <c r="J3" i="1"/>
  <c r="J2" i="1"/>
  <c r="I2" i="1"/>
  <c r="I3" i="1"/>
  <c r="G4" i="1"/>
  <c r="H4" i="1"/>
  <c r="I4" i="1"/>
  <c r="A7" i="1"/>
  <c r="A8" i="1" s="1"/>
  <c r="A9" i="1" s="1"/>
  <c r="A10" i="1" s="1"/>
  <c r="A11" i="1" s="1"/>
  <c r="A12" i="1" s="1"/>
  <c r="B8" i="2" l="1"/>
  <c r="B8" i="4"/>
  <c r="C7" i="4"/>
  <c r="B8" i="3"/>
  <c r="C7" i="3"/>
  <c r="C7" i="2"/>
  <c r="B9" i="2"/>
  <c r="C8" i="2"/>
  <c r="F7" i="1"/>
  <c r="F9" i="1" s="1"/>
  <c r="C7" i="1"/>
  <c r="C9" i="1"/>
  <c r="C8" i="1"/>
  <c r="B9" i="4" l="1"/>
  <c r="C8" i="4"/>
  <c r="B9" i="3"/>
  <c r="C8" i="3"/>
  <c r="B10" i="2"/>
  <c r="C9" i="2"/>
  <c r="C10" i="1"/>
  <c r="B10" i="4" l="1"/>
  <c r="C9" i="4"/>
  <c r="B10" i="3"/>
  <c r="C9" i="3"/>
  <c r="B11" i="2"/>
  <c r="C10" i="2"/>
  <c r="C11" i="1"/>
  <c r="C12" i="1"/>
  <c r="B11" i="4" l="1"/>
  <c r="C10" i="4"/>
  <c r="B11" i="3"/>
  <c r="C10" i="3"/>
  <c r="C11" i="2"/>
  <c r="B12" i="2"/>
  <c r="F2" i="2" s="1"/>
  <c r="F7" i="2" l="1"/>
  <c r="F9" i="2" s="1"/>
  <c r="B12" i="4"/>
  <c r="C11" i="4"/>
  <c r="B12" i="3"/>
  <c r="C11" i="3"/>
  <c r="B13" i="2"/>
  <c r="C12" i="2"/>
  <c r="C13" i="2" l="1"/>
  <c r="G6" i="2"/>
  <c r="G9" i="2"/>
  <c r="F7" i="4"/>
  <c r="F9" i="4" s="1"/>
  <c r="F2" i="4"/>
  <c r="F2" i="3"/>
  <c r="F7" i="3"/>
  <c r="C12" i="4"/>
  <c r="B13" i="4"/>
  <c r="C12" i="3"/>
  <c r="B13" i="3"/>
  <c r="G6" i="3" s="1"/>
  <c r="G9" i="4" l="1"/>
  <c r="C13" i="4"/>
  <c r="G6" i="4"/>
  <c r="C13" i="3"/>
  <c r="F9" i="3"/>
  <c r="G9" i="3" s="1"/>
</calcChain>
</file>

<file path=xl/sharedStrings.xml><?xml version="1.0" encoding="utf-8"?>
<sst xmlns="http://schemas.openxmlformats.org/spreadsheetml/2006/main" count="68" uniqueCount="17">
  <si>
    <t>DAY</t>
  </si>
  <si>
    <t>Gross FCR</t>
  </si>
  <si>
    <t>TOT WGT</t>
  </si>
  <si>
    <t>ABOVE MAINT</t>
  </si>
  <si>
    <t>FCR (Above Maintenance)</t>
  </si>
  <si>
    <t>WGT for Maint</t>
  </si>
  <si>
    <t>WGT BG (A M FCR)</t>
  </si>
  <si>
    <t>OZ Feed Daily</t>
  </si>
  <si>
    <t>grams Feed Daily</t>
  </si>
  <si>
    <t>AVG</t>
  </si>
  <si>
    <t>TR #1</t>
  </si>
  <si>
    <t>TR #2</t>
  </si>
  <si>
    <t>Maint Rate</t>
  </si>
  <si>
    <t>AVG IND</t>
  </si>
  <si>
    <t>FCR (above Maint.)</t>
  </si>
  <si>
    <t>SFR wgt/wgt of fish in %</t>
  </si>
  <si>
    <t>AVG % Daily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</si>
</sst>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0" xfId="0" applyNumberFormat="1" applyFill="1" applyAlignment="1">
      <alignment horizontal="center"/>
    </xf>
    <xf numFmtId="0" fontId="0" fillId="2" borderId="0" xfId="0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  <color rgb="FFECF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F9" sqref="F9"/>
    </sheetView>
  </sheetViews>
  <sheetFormatPr defaultRowHeight="15" x14ac:dyDescent="0.25"/>
  <cols>
    <col min="1" max="1" width="6.140625" style="2" customWidth="1"/>
    <col min="2" max="2" width="22.5703125" style="2" customWidth="1"/>
    <col min="3" max="3" width="17.42578125" style="2" customWidth="1"/>
    <col min="4" max="4" width="1.7109375" customWidth="1"/>
    <col min="5" max="5" width="13.5703125" customWidth="1"/>
    <col min="6" max="6" width="13.28515625" customWidth="1"/>
  </cols>
  <sheetData>
    <row r="1" spans="1:10" x14ac:dyDescent="0.25">
      <c r="A1" s="3"/>
      <c r="B1" s="2" t="s">
        <v>15</v>
      </c>
      <c r="C1" s="2" t="s">
        <v>8</v>
      </c>
      <c r="E1" t="s">
        <v>7</v>
      </c>
      <c r="F1" t="s">
        <v>16</v>
      </c>
      <c r="G1" s="2" t="s">
        <v>10</v>
      </c>
      <c r="H1" s="2" t="s">
        <v>11</v>
      </c>
      <c r="I1" s="2" t="s">
        <v>9</v>
      </c>
      <c r="J1" s="2" t="s">
        <v>13</v>
      </c>
    </row>
    <row r="2" spans="1:10" x14ac:dyDescent="0.25">
      <c r="B2" s="9">
        <v>3</v>
      </c>
      <c r="C2" s="10">
        <v>73.8</v>
      </c>
      <c r="E2" s="8">
        <f>C2/28.3495</f>
        <v>2.6032205153530046</v>
      </c>
      <c r="F2" s="12">
        <f>100*C2/AVERAGE(B6:B12)</f>
        <v>2.9332775761469136</v>
      </c>
      <c r="G2" s="2">
        <v>2191.6</v>
      </c>
      <c r="H2" s="2">
        <v>2190.4</v>
      </c>
      <c r="I2" s="2">
        <f>AVERAGE(G2:H2)</f>
        <v>2191</v>
      </c>
      <c r="J2" s="2">
        <f>I2/40</f>
        <v>54.774999999999999</v>
      </c>
    </row>
    <row r="3" spans="1:10" x14ac:dyDescent="0.25">
      <c r="B3" s="3" t="s">
        <v>12</v>
      </c>
      <c r="C3" s="2" t="s">
        <v>14</v>
      </c>
      <c r="G3" s="2">
        <v>2449.1999999999998</v>
      </c>
      <c r="H3" s="2">
        <v>2408.8000000000002</v>
      </c>
      <c r="I3" s="2">
        <f>AVERAGE(G3:H3)</f>
        <v>2429</v>
      </c>
      <c r="J3" s="2">
        <f t="shared" ref="J3" si="0">I3/40</f>
        <v>60.725000000000001</v>
      </c>
    </row>
    <row r="4" spans="1:10" x14ac:dyDescent="0.25">
      <c r="B4" s="11">
        <v>6.6699999999999997E-3</v>
      </c>
      <c r="C4" s="9">
        <v>1.976</v>
      </c>
      <c r="G4" s="2">
        <f>G3-G2</f>
        <v>257.59999999999991</v>
      </c>
      <c r="H4" s="2">
        <f>H3-H2</f>
        <v>218.40000000000009</v>
      </c>
      <c r="I4" s="2">
        <f>AVERAGE(G4:H4)</f>
        <v>238</v>
      </c>
      <c r="J4" s="2"/>
    </row>
    <row r="5" spans="1:10" x14ac:dyDescent="0.25">
      <c r="A5" s="2" t="s">
        <v>0</v>
      </c>
      <c r="B5" s="2" t="s">
        <v>6</v>
      </c>
      <c r="D5" s="1"/>
      <c r="G5" t="s">
        <v>1</v>
      </c>
    </row>
    <row r="6" spans="1:10" x14ac:dyDescent="0.25">
      <c r="A6" s="2">
        <v>1</v>
      </c>
      <c r="B6" s="4">
        <v>2429</v>
      </c>
      <c r="C6" s="4">
        <f>B6*$B$2/100</f>
        <v>72.87</v>
      </c>
      <c r="D6" s="1"/>
      <c r="E6" t="s">
        <v>2</v>
      </c>
      <c r="F6" s="2">
        <f>C2*7</f>
        <v>516.6</v>
      </c>
      <c r="G6" s="5">
        <f>F6/(B13-B6)</f>
        <v>2.5575668891896393</v>
      </c>
    </row>
    <row r="7" spans="1:10" x14ac:dyDescent="0.25">
      <c r="A7" s="2">
        <f>A6+1</f>
        <v>2</v>
      </c>
      <c r="B7" s="4">
        <f>B6 + ($C$2-$B$4*B6)/$C$4</f>
        <v>2458.1490738866396</v>
      </c>
      <c r="C7" s="4">
        <f t="shared" ref="C7:C13" si="1">B7*$B$2/100</f>
        <v>73.744472216599192</v>
      </c>
      <c r="D7" s="1"/>
      <c r="E7" t="s">
        <v>5</v>
      </c>
      <c r="F7" s="2">
        <f>SUM(B6:B12)*B4</f>
        <v>117.47002834031895</v>
      </c>
      <c r="G7" s="5"/>
    </row>
    <row r="8" spans="1:10" x14ac:dyDescent="0.25">
      <c r="A8" s="2">
        <f t="shared" ref="A8:A12" si="2">A7+1</f>
        <v>3</v>
      </c>
      <c r="B8" s="4">
        <f t="shared" ref="B8:B13" si="3">B7 + ($C$2-$B$4*B7)/$C$4</f>
        <v>2487.1997548973563</v>
      </c>
      <c r="C8" s="4">
        <f t="shared" si="1"/>
        <v>74.615992646920688</v>
      </c>
      <c r="D8" s="1"/>
      <c r="F8" s="2"/>
      <c r="G8" s="7" t="s">
        <v>4</v>
      </c>
    </row>
    <row r="9" spans="1:10" x14ac:dyDescent="0.25">
      <c r="A9" s="2">
        <f t="shared" si="2"/>
        <v>4</v>
      </c>
      <c r="B9" s="4">
        <f t="shared" si="3"/>
        <v>2516.1523751579002</v>
      </c>
      <c r="C9" s="4">
        <f t="shared" si="1"/>
        <v>75.484571254737006</v>
      </c>
      <c r="D9" s="1"/>
      <c r="E9" t="s">
        <v>3</v>
      </c>
      <c r="F9" s="2">
        <f>F6-F7</f>
        <v>399.12997165968108</v>
      </c>
      <c r="G9" s="6">
        <f>F9/(B13-B6)</f>
        <v>1.9759999999999986</v>
      </c>
    </row>
    <row r="10" spans="1:10" x14ac:dyDescent="0.25">
      <c r="A10" s="2">
        <f t="shared" si="2"/>
        <v>5</v>
      </c>
      <c r="B10" s="4">
        <f t="shared" si="3"/>
        <v>2545.007265672929</v>
      </c>
      <c r="C10" s="4">
        <f t="shared" si="1"/>
        <v>76.35021797018787</v>
      </c>
      <c r="D10" s="1"/>
    </row>
    <row r="11" spans="1:10" x14ac:dyDescent="0.25">
      <c r="A11" s="2">
        <f t="shared" si="2"/>
        <v>6</v>
      </c>
      <c r="B11" s="4">
        <f t="shared" si="3"/>
        <v>2573.7647563297919</v>
      </c>
      <c r="C11" s="4">
        <f t="shared" si="1"/>
        <v>77.212942689893751</v>
      </c>
      <c r="D11" s="1"/>
    </row>
    <row r="12" spans="1:10" x14ac:dyDescent="0.25">
      <c r="A12" s="2">
        <f t="shared" si="2"/>
        <v>7</v>
      </c>
      <c r="B12" s="4">
        <f t="shared" si="3"/>
        <v>2602.4251759023023</v>
      </c>
      <c r="C12" s="4">
        <f t="shared" si="1"/>
        <v>78.072755277069064</v>
      </c>
      <c r="D12" s="1"/>
    </row>
    <row r="13" spans="1:10" x14ac:dyDescent="0.25">
      <c r="A13" s="2">
        <v>8</v>
      </c>
      <c r="B13" s="4">
        <f t="shared" si="3"/>
        <v>2630.9888520544946</v>
      </c>
      <c r="C13" s="4">
        <f t="shared" si="1"/>
        <v>78.929665561634835</v>
      </c>
      <c r="D13" s="1"/>
    </row>
    <row r="14" spans="1:10" x14ac:dyDescent="0.25">
      <c r="B14" s="4"/>
      <c r="D14" s="1"/>
    </row>
    <row r="15" spans="1:10" x14ac:dyDescent="0.25">
      <c r="B15" s="4"/>
      <c r="D15" s="1"/>
    </row>
    <row r="16" spans="1:10" x14ac:dyDescent="0.25">
      <c r="B16" s="4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B7" sqref="B7"/>
    </sheetView>
  </sheetViews>
  <sheetFormatPr defaultRowHeight="15" x14ac:dyDescent="0.25"/>
  <cols>
    <col min="1" max="1" width="6.140625" style="2" customWidth="1"/>
    <col min="2" max="2" width="22.5703125" style="2" customWidth="1"/>
    <col min="3" max="3" width="17.42578125" style="2" customWidth="1"/>
    <col min="4" max="4" width="1.7109375" customWidth="1"/>
    <col min="5" max="5" width="13.5703125" customWidth="1"/>
    <col min="6" max="6" width="11.7109375" customWidth="1"/>
  </cols>
  <sheetData>
    <row r="1" spans="1:10" x14ac:dyDescent="0.25">
      <c r="A1" s="3"/>
      <c r="B1" s="2" t="s">
        <v>15</v>
      </c>
      <c r="C1" s="2" t="s">
        <v>8</v>
      </c>
      <c r="E1" t="s">
        <v>7</v>
      </c>
      <c r="F1" t="s">
        <v>16</v>
      </c>
      <c r="G1" s="2" t="s">
        <v>10</v>
      </c>
      <c r="H1" s="2" t="s">
        <v>11</v>
      </c>
      <c r="I1" s="2" t="s">
        <v>9</v>
      </c>
      <c r="J1" s="2" t="s">
        <v>13</v>
      </c>
    </row>
    <row r="2" spans="1:10" x14ac:dyDescent="0.25">
      <c r="B2" s="9">
        <v>3</v>
      </c>
      <c r="C2" s="10">
        <v>81.7</v>
      </c>
      <c r="E2" s="8">
        <f>C2/28.3495</f>
        <v>2.8818850420642343</v>
      </c>
      <c r="F2" s="12">
        <f>100*C2/AVERAGE(B6:B12)</f>
        <v>2.9950453775917842</v>
      </c>
      <c r="G2" s="2">
        <v>2191.6</v>
      </c>
      <c r="H2" s="2">
        <v>2190.4</v>
      </c>
      <c r="I2" s="2">
        <f>AVERAGE(G2:H2)</f>
        <v>2191</v>
      </c>
      <c r="J2" s="2">
        <f>I2/40</f>
        <v>54.774999999999999</v>
      </c>
    </row>
    <row r="3" spans="1:10" x14ac:dyDescent="0.25">
      <c r="B3" s="3" t="s">
        <v>12</v>
      </c>
      <c r="C3" s="2" t="s">
        <v>14</v>
      </c>
      <c r="G3" s="2">
        <v>2449.1999999999998</v>
      </c>
      <c r="H3" s="2">
        <v>2408.8000000000002</v>
      </c>
      <c r="I3" s="2">
        <f>AVERAGE(G3:H3)</f>
        <v>2429</v>
      </c>
      <c r="J3" s="2">
        <f t="shared" ref="J3" si="0">I3/40</f>
        <v>60.725000000000001</v>
      </c>
    </row>
    <row r="4" spans="1:10" x14ac:dyDescent="0.25">
      <c r="B4" s="11">
        <v>6.6699999999999997E-3</v>
      </c>
      <c r="C4" s="9">
        <v>1.976</v>
      </c>
      <c r="G4" s="2">
        <f>G3-G2</f>
        <v>257.59999999999991</v>
      </c>
      <c r="H4" s="2">
        <f>H3-H2</f>
        <v>218.40000000000009</v>
      </c>
      <c r="I4" s="2">
        <f>AVERAGE(G4:H4)</f>
        <v>238</v>
      </c>
      <c r="J4" s="2"/>
    </row>
    <row r="5" spans="1:10" x14ac:dyDescent="0.25">
      <c r="A5" s="2" t="s">
        <v>0</v>
      </c>
      <c r="B5" s="2" t="s">
        <v>6</v>
      </c>
      <c r="D5" s="1"/>
      <c r="G5" t="s">
        <v>1</v>
      </c>
    </row>
    <row r="6" spans="1:10" x14ac:dyDescent="0.25">
      <c r="A6" s="2">
        <v>1</v>
      </c>
      <c r="B6" s="4">
        <f>'Week 1'!B13</f>
        <v>2630.9888520544946</v>
      </c>
      <c r="C6" s="4">
        <f>B6*$B$2/100</f>
        <v>78.929665561634835</v>
      </c>
      <c r="D6" s="1"/>
      <c r="E6" t="s">
        <v>2</v>
      </c>
      <c r="F6" s="2">
        <f>C2*7</f>
        <v>571.9</v>
      </c>
      <c r="G6" s="5">
        <f>F6/(B13-B6)</f>
        <v>2.5421367311333847</v>
      </c>
    </row>
    <row r="7" spans="1:10" x14ac:dyDescent="0.25">
      <c r="A7" s="2">
        <f>A6+1</f>
        <v>2</v>
      </c>
      <c r="B7" s="4">
        <f>B6 + ($C$2-$B$4*B6)/$C$4</f>
        <v>2663.4540870528735</v>
      </c>
      <c r="C7" s="4">
        <f t="shared" ref="C7:C13" si="1">B7*$B$2/100</f>
        <v>79.903622611586201</v>
      </c>
      <c r="D7" s="1"/>
      <c r="E7" t="s">
        <v>5</v>
      </c>
      <c r="F7" s="2">
        <f>SUM(B6:B12)*B4</f>
        <v>127.36277815821177</v>
      </c>
      <c r="G7" s="5"/>
    </row>
    <row r="8" spans="1:10" x14ac:dyDescent="0.25">
      <c r="A8" s="2">
        <f t="shared" ref="A8:A12" si="2">A7+1</f>
        <v>3</v>
      </c>
      <c r="B8" s="4">
        <f t="shared" ref="B8:B13" si="3">B7 + ($C$2-$B$4*B7)/$C$4</f>
        <v>2695.8097354533579</v>
      </c>
      <c r="C8" s="4">
        <f t="shared" si="1"/>
        <v>80.874292063600734</v>
      </c>
      <c r="D8" s="1"/>
      <c r="F8" s="2"/>
      <c r="G8" s="7" t="s">
        <v>4</v>
      </c>
    </row>
    <row r="9" spans="1:10" x14ac:dyDescent="0.25">
      <c r="A9" s="2">
        <f t="shared" si="2"/>
        <v>4</v>
      </c>
      <c r="B9" s="4">
        <f t="shared" si="3"/>
        <v>2728.0561671661749</v>
      </c>
      <c r="C9" s="4">
        <f t="shared" si="1"/>
        <v>81.841685014985245</v>
      </c>
      <c r="D9" s="1"/>
      <c r="E9" t="s">
        <v>3</v>
      </c>
      <c r="F9" s="2">
        <f>F6-F7</f>
        <v>444.53722184178821</v>
      </c>
      <c r="G9" s="6">
        <f>F9/(B13-B6)</f>
        <v>1.9759999999999995</v>
      </c>
    </row>
    <row r="10" spans="1:10" x14ac:dyDescent="0.25">
      <c r="A10" s="2">
        <f t="shared" si="2"/>
        <v>5</v>
      </c>
      <c r="B10" s="4">
        <f t="shared" si="3"/>
        <v>2760.1937508529168</v>
      </c>
      <c r="C10" s="4">
        <f t="shared" si="1"/>
        <v>82.805812525587498</v>
      </c>
      <c r="D10" s="1"/>
    </row>
    <row r="11" spans="1:10" x14ac:dyDescent="0.25">
      <c r="A11" s="2">
        <f t="shared" si="2"/>
        <v>6</v>
      </c>
      <c r="B11" s="4">
        <f t="shared" si="3"/>
        <v>2792.2228539307562</v>
      </c>
      <c r="C11" s="4">
        <f t="shared" si="1"/>
        <v>83.76668561792269</v>
      </c>
      <c r="D11" s="1"/>
    </row>
    <row r="12" spans="1:10" x14ac:dyDescent="0.25">
      <c r="A12" s="2">
        <f t="shared" si="2"/>
        <v>7</v>
      </c>
      <c r="B12" s="4">
        <f t="shared" si="3"/>
        <v>2824.1438425766478</v>
      </c>
      <c r="C12" s="4">
        <f t="shared" si="1"/>
        <v>84.724315277299425</v>
      </c>
      <c r="D12" s="1"/>
    </row>
    <row r="13" spans="1:10" x14ac:dyDescent="0.25">
      <c r="A13" s="2">
        <v>8</v>
      </c>
      <c r="B13" s="4">
        <f t="shared" si="3"/>
        <v>2855.957081731513</v>
      </c>
      <c r="C13" s="4">
        <f t="shared" si="1"/>
        <v>85.678712451945387</v>
      </c>
      <c r="D13" s="1"/>
    </row>
    <row r="14" spans="1:10" x14ac:dyDescent="0.25">
      <c r="B14" s="4"/>
      <c r="D14" s="1"/>
    </row>
    <row r="15" spans="1:10" x14ac:dyDescent="0.25">
      <c r="B15" s="4"/>
      <c r="D15" s="1"/>
    </row>
    <row r="16" spans="1:10" x14ac:dyDescent="0.25">
      <c r="B16" s="4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B7" sqref="B7"/>
    </sheetView>
  </sheetViews>
  <sheetFormatPr defaultRowHeight="15" x14ac:dyDescent="0.25"/>
  <cols>
    <col min="1" max="1" width="6.140625" style="2" customWidth="1"/>
    <col min="2" max="2" width="22.5703125" style="2" customWidth="1"/>
    <col min="3" max="3" width="17.42578125" style="2" customWidth="1"/>
    <col min="4" max="4" width="1.7109375" customWidth="1"/>
    <col min="5" max="5" width="13.5703125" customWidth="1"/>
    <col min="6" max="6" width="12" customWidth="1"/>
  </cols>
  <sheetData>
    <row r="1" spans="1:10" x14ac:dyDescent="0.25">
      <c r="A1" s="3"/>
      <c r="B1" s="2" t="s">
        <v>15</v>
      </c>
      <c r="C1" s="2" t="s">
        <v>8</v>
      </c>
      <c r="E1" t="s">
        <v>7</v>
      </c>
      <c r="F1" t="s">
        <v>16</v>
      </c>
      <c r="G1" s="2" t="s">
        <v>10</v>
      </c>
      <c r="H1" s="2" t="s">
        <v>11</v>
      </c>
      <c r="I1" s="2" t="s">
        <v>9</v>
      </c>
      <c r="J1" s="2" t="s">
        <v>13</v>
      </c>
    </row>
    <row r="2" spans="1:10" x14ac:dyDescent="0.25">
      <c r="B2" s="9">
        <v>3</v>
      </c>
      <c r="C2" s="10">
        <v>88.6</v>
      </c>
      <c r="E2" s="8">
        <f>C2/28.3495</f>
        <v>3.125275578052523</v>
      </c>
      <c r="F2" s="12">
        <f>100*C2/AVERAGE(B6:B12)</f>
        <v>2.9922744940523964</v>
      </c>
      <c r="G2" s="2">
        <v>2191.6</v>
      </c>
      <c r="H2" s="2">
        <v>2190.4</v>
      </c>
      <c r="I2" s="2">
        <f>AVERAGE(G2:H2)</f>
        <v>2191</v>
      </c>
      <c r="J2" s="2">
        <f>I2/40</f>
        <v>54.774999999999999</v>
      </c>
    </row>
    <row r="3" spans="1:10" x14ac:dyDescent="0.25">
      <c r="B3" s="3" t="s">
        <v>12</v>
      </c>
      <c r="C3" s="2" t="s">
        <v>14</v>
      </c>
      <c r="G3" s="2">
        <v>2449.1999999999998</v>
      </c>
      <c r="H3" s="2">
        <v>2408.8000000000002</v>
      </c>
      <c r="I3" s="2">
        <f>AVERAGE(G3:H3)</f>
        <v>2429</v>
      </c>
      <c r="J3" s="2">
        <f t="shared" ref="J3" si="0">I3/40</f>
        <v>60.725000000000001</v>
      </c>
    </row>
    <row r="4" spans="1:10" x14ac:dyDescent="0.25">
      <c r="B4" s="11">
        <v>6.6699999999999997E-3</v>
      </c>
      <c r="C4" s="9">
        <v>1.976</v>
      </c>
      <c r="G4" s="2">
        <f>G3-G2</f>
        <v>257.59999999999991</v>
      </c>
      <c r="H4" s="2">
        <f>H3-H2</f>
        <v>218.40000000000009</v>
      </c>
      <c r="I4" s="2">
        <f>AVERAGE(G4:H4)</f>
        <v>238</v>
      </c>
      <c r="J4" s="2"/>
    </row>
    <row r="5" spans="1:10" x14ac:dyDescent="0.25">
      <c r="A5" s="2" t="s">
        <v>0</v>
      </c>
      <c r="B5" s="2" t="s">
        <v>6</v>
      </c>
      <c r="D5" s="1"/>
      <c r="G5" t="s">
        <v>1</v>
      </c>
    </row>
    <row r="6" spans="1:10" x14ac:dyDescent="0.25">
      <c r="A6" s="2">
        <v>1</v>
      </c>
      <c r="B6" s="4">
        <f>'Week 2'!B13</f>
        <v>2855.957081731513</v>
      </c>
      <c r="C6" s="4">
        <f>B6*$B$2/100</f>
        <v>85.678712451945387</v>
      </c>
      <c r="D6" s="1"/>
      <c r="E6" t="s">
        <v>2</v>
      </c>
      <c r="F6" s="2">
        <f>C2*7</f>
        <v>620.19999999999993</v>
      </c>
      <c r="G6" s="5">
        <f>F6/(B13-B6)</f>
        <v>2.5428113607108198</v>
      </c>
    </row>
    <row r="7" spans="1:10" x14ac:dyDescent="0.25">
      <c r="A7" s="2">
        <f>A6+1</f>
        <v>2</v>
      </c>
      <c r="B7" s="4">
        <f>B6 + ($C$2-$B$4*B6)/$C$4</f>
        <v>2891.1548379384212</v>
      </c>
      <c r="C7" s="4">
        <f t="shared" ref="C7:C13" si="1">B7*$B$2/100</f>
        <v>86.734645138152629</v>
      </c>
      <c r="D7" s="1"/>
      <c r="E7" t="s">
        <v>5</v>
      </c>
      <c r="F7" s="2">
        <f>SUM(B6:B12)*B4</f>
        <v>138.24714304193657</v>
      </c>
      <c r="G7" s="5"/>
    </row>
    <row r="8" spans="1:10" x14ac:dyDescent="0.25">
      <c r="A8" s="2">
        <f t="shared" ref="A8:A12" si="2">A7+1</f>
        <v>3</v>
      </c>
      <c r="B8" s="4">
        <f t="shared" ref="B8:B13" si="3">B7 + ($C$2-$B$4*B7)/$C$4</f>
        <v>2926.2337839055017</v>
      </c>
      <c r="C8" s="4">
        <f t="shared" si="1"/>
        <v>87.78701351716505</v>
      </c>
      <c r="D8" s="1"/>
      <c r="F8" s="2"/>
      <c r="G8" s="7" t="s">
        <v>4</v>
      </c>
    </row>
    <row r="9" spans="1:10" x14ac:dyDescent="0.25">
      <c r="A9" s="2">
        <f t="shared" si="2"/>
        <v>4</v>
      </c>
      <c r="B9" s="4">
        <f t="shared" si="3"/>
        <v>2961.1943206774399</v>
      </c>
      <c r="C9" s="4">
        <f t="shared" si="1"/>
        <v>88.835829620323196</v>
      </c>
      <c r="D9" s="1"/>
      <c r="E9" t="s">
        <v>3</v>
      </c>
      <c r="F9" s="2">
        <f>F6-F7</f>
        <v>481.95285695806336</v>
      </c>
      <c r="G9" s="6">
        <f>F9/(B13-B6)</f>
        <v>1.9760000000000006</v>
      </c>
    </row>
    <row r="10" spans="1:10" x14ac:dyDescent="0.25">
      <c r="A10" s="2">
        <f t="shared" si="2"/>
        <v>5</v>
      </c>
      <c r="B10" s="4">
        <f t="shared" si="3"/>
        <v>2996.0368479451936</v>
      </c>
      <c r="C10" s="4">
        <f t="shared" si="1"/>
        <v>89.881105438355803</v>
      </c>
      <c r="D10" s="1"/>
    </row>
    <row r="11" spans="1:10" x14ac:dyDescent="0.25">
      <c r="A11" s="2">
        <f t="shared" si="2"/>
        <v>6</v>
      </c>
      <c r="B11" s="4">
        <f t="shared" si="3"/>
        <v>3030.7617640505609</v>
      </c>
      <c r="C11" s="4">
        <f t="shared" si="1"/>
        <v>90.922852921516821</v>
      </c>
      <c r="D11" s="1"/>
    </row>
    <row r="12" spans="1:10" x14ac:dyDescent="0.25">
      <c r="A12" s="2">
        <f t="shared" si="2"/>
        <v>7</v>
      </c>
      <c r="B12" s="4">
        <f t="shared" si="3"/>
        <v>3065.3694659907342</v>
      </c>
      <c r="C12" s="4">
        <f t="shared" si="1"/>
        <v>91.961083979722019</v>
      </c>
      <c r="D12" s="1"/>
    </row>
    <row r="13" spans="1:10" x14ac:dyDescent="0.25">
      <c r="A13" s="2">
        <v>8</v>
      </c>
      <c r="B13" s="4">
        <f t="shared" si="3"/>
        <v>3099.8603494228405</v>
      </c>
      <c r="C13" s="4">
        <f t="shared" si="1"/>
        <v>92.995810482685215</v>
      </c>
      <c r="D13" s="1"/>
    </row>
    <row r="14" spans="1:10" x14ac:dyDescent="0.25">
      <c r="B14" s="4"/>
      <c r="D14" s="1"/>
    </row>
    <row r="15" spans="1:10" x14ac:dyDescent="0.25">
      <c r="B15" s="4"/>
      <c r="D15" s="1"/>
    </row>
    <row r="16" spans="1:10" x14ac:dyDescent="0.25">
      <c r="B16" s="4"/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opLeftCell="A10" workbookViewId="0">
      <selection activeCell="B13" sqref="B13"/>
    </sheetView>
  </sheetViews>
  <sheetFormatPr defaultRowHeight="15" x14ac:dyDescent="0.25"/>
  <cols>
    <col min="1" max="1" width="6.140625" style="2" customWidth="1"/>
    <col min="2" max="2" width="22.5703125" style="2" customWidth="1"/>
    <col min="3" max="3" width="17.42578125" style="2" customWidth="1"/>
    <col min="4" max="4" width="1.7109375" customWidth="1"/>
    <col min="5" max="5" width="13.5703125" customWidth="1"/>
    <col min="6" max="6" width="11.85546875" customWidth="1"/>
  </cols>
  <sheetData>
    <row r="1" spans="1:10" x14ac:dyDescent="0.25">
      <c r="A1" s="3"/>
      <c r="B1" s="2" t="s">
        <v>15</v>
      </c>
      <c r="C1" s="2" t="s">
        <v>8</v>
      </c>
      <c r="E1" t="s">
        <v>7</v>
      </c>
      <c r="F1" t="s">
        <v>16</v>
      </c>
      <c r="G1" s="2" t="s">
        <v>10</v>
      </c>
      <c r="H1" s="2" t="s">
        <v>11</v>
      </c>
      <c r="I1" s="2" t="s">
        <v>9</v>
      </c>
      <c r="J1" s="2" t="s">
        <v>13</v>
      </c>
    </row>
    <row r="2" spans="1:10" x14ac:dyDescent="0.25">
      <c r="B2" s="9">
        <v>3</v>
      </c>
      <c r="C2" s="10">
        <v>96.5</v>
      </c>
      <c r="E2" s="8">
        <f>C2/28.3495</f>
        <v>3.4039401047637527</v>
      </c>
      <c r="F2" s="12">
        <f>100*C2/AVERAGE(B6:B12)</f>
        <v>3.0021788002978727</v>
      </c>
      <c r="G2" s="2">
        <v>2191.6</v>
      </c>
      <c r="H2" s="2">
        <v>2190.4</v>
      </c>
      <c r="I2" s="2">
        <f>AVERAGE(G2:H2)</f>
        <v>2191</v>
      </c>
      <c r="J2" s="2">
        <f>I2/40</f>
        <v>54.774999999999999</v>
      </c>
    </row>
    <row r="3" spans="1:10" x14ac:dyDescent="0.25">
      <c r="B3" s="3" t="s">
        <v>12</v>
      </c>
      <c r="C3" s="2" t="s">
        <v>14</v>
      </c>
      <c r="G3" s="2">
        <v>2449.1999999999998</v>
      </c>
      <c r="H3" s="2">
        <v>2408.8000000000002</v>
      </c>
      <c r="I3" s="2">
        <f>AVERAGE(G3:H3)</f>
        <v>2429</v>
      </c>
      <c r="J3" s="2">
        <f t="shared" ref="J3" si="0">I3/40</f>
        <v>60.725000000000001</v>
      </c>
    </row>
    <row r="4" spans="1:10" x14ac:dyDescent="0.25">
      <c r="B4" s="11">
        <v>6.6699999999999997E-3</v>
      </c>
      <c r="C4" s="9">
        <v>1.976</v>
      </c>
      <c r="G4" s="2">
        <f>G3-G2</f>
        <v>257.59999999999991</v>
      </c>
      <c r="H4" s="2">
        <f>H3-H2</f>
        <v>218.40000000000009</v>
      </c>
      <c r="I4" s="2">
        <f>AVERAGE(G4:H4)</f>
        <v>238</v>
      </c>
      <c r="J4" s="2"/>
    </row>
    <row r="5" spans="1:10" x14ac:dyDescent="0.25">
      <c r="A5" s="2" t="s">
        <v>0</v>
      </c>
      <c r="B5" s="2" t="s">
        <v>6</v>
      </c>
      <c r="D5" s="1"/>
      <c r="G5" t="s">
        <v>1</v>
      </c>
    </row>
    <row r="6" spans="1:10" x14ac:dyDescent="0.25">
      <c r="A6" s="2">
        <v>1</v>
      </c>
      <c r="B6" s="4">
        <f>'Week 3'!B13</f>
        <v>3099.8603494228405</v>
      </c>
      <c r="C6" s="4">
        <f>B6*$B$2/100</f>
        <v>92.995810482685215</v>
      </c>
      <c r="D6" s="1"/>
      <c r="E6" t="s">
        <v>2</v>
      </c>
      <c r="F6" s="2">
        <f>C2*7</f>
        <v>675.5</v>
      </c>
      <c r="G6" s="5">
        <f>F6/(B13-B6)</f>
        <v>2.540407316404159</v>
      </c>
    </row>
    <row r="7" spans="1:10" x14ac:dyDescent="0.25">
      <c r="A7" s="2">
        <f>A6+1</f>
        <v>2</v>
      </c>
      <c r="B7" s="4">
        <f>B6 + ($C$2-$B$4*B6)/$C$4</f>
        <v>3138.2327843769649</v>
      </c>
      <c r="C7" s="4">
        <f t="shared" ref="C7:C13" si="1">B7*$B$2/100</f>
        <v>94.146983531308948</v>
      </c>
      <c r="D7" s="1"/>
      <c r="E7" t="s">
        <v>5</v>
      </c>
      <c r="F7" s="2">
        <f>SUM(B6:B12)*B4</f>
        <v>150.07717060532707</v>
      </c>
      <c r="G7" s="5"/>
    </row>
    <row r="8" spans="1:10" x14ac:dyDescent="0.25">
      <c r="A8" s="2">
        <f t="shared" ref="A8:A12" si="2">A7+1</f>
        <v>3</v>
      </c>
      <c r="B8" s="4">
        <f t="shared" ref="B8:B13" si="3">B7 + ($C$2-$B$4*B7)/$C$4</f>
        <v>3176.4756929438704</v>
      </c>
      <c r="C8" s="4">
        <f t="shared" si="1"/>
        <v>95.294270788316112</v>
      </c>
      <c r="D8" s="1"/>
      <c r="F8" s="2"/>
      <c r="G8" s="7" t="s">
        <v>4</v>
      </c>
    </row>
    <row r="9" spans="1:10" x14ac:dyDescent="0.25">
      <c r="A9" s="2">
        <f t="shared" si="2"/>
        <v>4</v>
      </c>
      <c r="B9" s="4">
        <f t="shared" si="3"/>
        <v>3214.589512340664</v>
      </c>
      <c r="C9" s="4">
        <f t="shared" si="1"/>
        <v>96.43768537021991</v>
      </c>
      <c r="D9" s="1"/>
      <c r="E9" t="s">
        <v>3</v>
      </c>
      <c r="F9" s="2">
        <f>F6-F7</f>
        <v>525.42282939467293</v>
      </c>
      <c r="G9" s="6">
        <f>F9/(B13-B6)</f>
        <v>1.9760000000000018</v>
      </c>
    </row>
    <row r="10" spans="1:10" x14ac:dyDescent="0.25">
      <c r="A10" s="2">
        <f t="shared" si="2"/>
        <v>5</v>
      </c>
      <c r="B10" s="4">
        <f t="shared" si="3"/>
        <v>3252.5746783086233</v>
      </c>
      <c r="C10" s="4">
        <f t="shared" si="1"/>
        <v>97.577240349258702</v>
      </c>
      <c r="D10" s="1"/>
    </row>
    <row r="11" spans="1:10" x14ac:dyDescent="0.25">
      <c r="A11" s="2">
        <f t="shared" si="2"/>
        <v>6</v>
      </c>
      <c r="B11" s="4">
        <f t="shared" si="3"/>
        <v>3290.4316251181785</v>
      </c>
      <c r="C11" s="4">
        <f t="shared" si="1"/>
        <v>98.712948753545348</v>
      </c>
      <c r="D11" s="1"/>
    </row>
    <row r="12" spans="1:10" x14ac:dyDescent="0.25">
      <c r="A12" s="2">
        <f t="shared" si="2"/>
        <v>7</v>
      </c>
      <c r="B12" s="4">
        <f t="shared" si="3"/>
        <v>3328.160785573878</v>
      </c>
      <c r="C12" s="4">
        <f t="shared" si="1"/>
        <v>99.844823567216338</v>
      </c>
      <c r="D12" s="1"/>
    </row>
    <row r="13" spans="1:10" x14ac:dyDescent="0.25">
      <c r="A13" s="2">
        <v>8</v>
      </c>
      <c r="B13" s="4">
        <f t="shared" si="3"/>
        <v>3365.7625910193346</v>
      </c>
      <c r="C13" s="4">
        <f t="shared" si="1"/>
        <v>100.97287773058004</v>
      </c>
      <c r="D13" s="1"/>
    </row>
    <row r="14" spans="1:10" x14ac:dyDescent="0.25">
      <c r="B14" s="4"/>
      <c r="D14" s="1"/>
    </row>
    <row r="15" spans="1:10" x14ac:dyDescent="0.25">
      <c r="B15" s="4"/>
      <c r="D15" s="1"/>
    </row>
    <row r="16" spans="1:10" x14ac:dyDescent="0.25">
      <c r="B16" s="4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 1</vt:lpstr>
      <vt:lpstr>Week 2</vt:lpstr>
      <vt:lpstr>Week 3</vt:lpstr>
      <vt:lpstr>Week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 Glasgow</dc:creator>
  <cp:lastModifiedBy>Phil Glasgow</cp:lastModifiedBy>
  <dcterms:created xsi:type="dcterms:W3CDTF">2021-07-07T23:28:12Z</dcterms:created>
  <dcterms:modified xsi:type="dcterms:W3CDTF">2021-07-08T13:22:26Z</dcterms:modified>
</cp:coreProperties>
</file>